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8\Public\КЭР\Отдел Березиной\Проектная деятельность\Отчеты\2021\За год\12 месяцев\Готовый вариант\"/>
    </mc:Choice>
  </mc:AlternateContent>
  <bookViews>
    <workbookView minimized="1" xWindow="480" yWindow="105" windowWidth="20115" windowHeight="8760"/>
  </bookViews>
  <sheets>
    <sheet name="21" sheetId="2" r:id="rId1"/>
  </sheets>
  <definedNames>
    <definedName name="_xlnm.Print_Titles" localSheetId="0">'21'!$5:$9</definedName>
    <definedName name="_xlnm.Print_Area" localSheetId="0">'21'!$A$1:$N$30</definedName>
  </definedNames>
  <calcPr calcId="152511"/>
</workbook>
</file>

<file path=xl/calcChain.xml><?xml version="1.0" encoding="utf-8"?>
<calcChain xmlns="http://schemas.openxmlformats.org/spreadsheetml/2006/main">
  <c r="H19" i="2" l="1"/>
  <c r="H17" i="2" l="1"/>
  <c r="G17" i="2"/>
  <c r="J21" i="2"/>
  <c r="J17" i="2" s="1"/>
  <c r="M19" i="2"/>
  <c r="E17" i="2" l="1"/>
  <c r="E19" i="2" l="1"/>
  <c r="K28" i="2" l="1"/>
  <c r="K23" i="2" l="1"/>
  <c r="K21" i="2"/>
  <c r="K19" i="2"/>
  <c r="J16" i="2" l="1"/>
  <c r="H13" i="2"/>
  <c r="J25" i="2" l="1"/>
  <c r="K25" i="2" l="1"/>
  <c r="K24" i="2" s="1"/>
  <c r="K13" i="2" l="1"/>
  <c r="E25" i="2" l="1"/>
  <c r="K20" i="2" l="1"/>
  <c r="K14" i="2"/>
  <c r="K12" i="2" l="1"/>
  <c r="K18" i="2" l="1"/>
  <c r="K16" i="2"/>
  <c r="E18" i="2" l="1"/>
  <c r="E20" i="2"/>
  <c r="E13" i="2"/>
  <c r="H22" i="2"/>
  <c r="J22" i="2"/>
  <c r="L22" i="2"/>
  <c r="M22" i="2"/>
  <c r="N22" i="2"/>
  <c r="G22" i="2"/>
  <c r="E23" i="2"/>
  <c r="N11" i="2"/>
  <c r="M11" i="2"/>
  <c r="L11" i="2"/>
  <c r="H11" i="2"/>
  <c r="J11" i="2"/>
  <c r="G11" i="2"/>
  <c r="E14" i="2"/>
  <c r="K22" i="2" l="1"/>
  <c r="E11" i="2"/>
  <c r="E22" i="2"/>
  <c r="E21" i="2" l="1"/>
  <c r="E16" i="2" l="1"/>
  <c r="K27" i="2" l="1"/>
  <c r="K17" i="2" l="1"/>
  <c r="K11" i="2" l="1"/>
  <c r="J27" i="2" l="1"/>
  <c r="H27" i="2"/>
  <c r="G27" i="2"/>
  <c r="N27" i="2"/>
  <c r="M27" i="2"/>
  <c r="L27" i="2"/>
  <c r="H24" i="2"/>
  <c r="G24" i="2"/>
  <c r="N24" i="2"/>
  <c r="L24" i="2"/>
  <c r="J24" i="2"/>
  <c r="N17" i="2"/>
  <c r="M17" i="2"/>
  <c r="L17" i="2"/>
  <c r="K15" i="2"/>
  <c r="N15" i="2"/>
  <c r="M15" i="2"/>
  <c r="L15" i="2"/>
  <c r="J15" i="2"/>
  <c r="H15" i="2"/>
  <c r="G15" i="2"/>
  <c r="E12" i="2"/>
  <c r="N10" i="2" l="1"/>
  <c r="L10" i="2"/>
  <c r="H10" i="2"/>
  <c r="J10" i="2"/>
  <c r="G10" i="2"/>
  <c r="E24" i="2"/>
  <c r="E26" i="2"/>
  <c r="E15" i="2"/>
  <c r="E27" i="2"/>
  <c r="M24" i="2"/>
  <c r="M10" i="2" s="1"/>
  <c r="E28" i="2"/>
  <c r="K10" i="2" l="1"/>
  <c r="E10" i="2"/>
</calcChain>
</file>

<file path=xl/sharedStrings.xml><?xml version="1.0" encoding="utf-8"?>
<sst xmlns="http://schemas.openxmlformats.org/spreadsheetml/2006/main" count="64" uniqueCount="50">
  <si>
    <t>итого</t>
  </si>
  <si>
    <t>в т.ч. софинан-сирование</t>
  </si>
  <si>
    <t>№/п</t>
  </si>
  <si>
    <t>в том числе:</t>
  </si>
  <si>
    <t>ИТОГО</t>
  </si>
  <si>
    <t>Национальный проект "Культура", всего</t>
  </si>
  <si>
    <t>Национальный проект "Жилье и городская среда", всего</t>
  </si>
  <si>
    <t>Национальный проект "Демография", всего</t>
  </si>
  <si>
    <t>Национальный проект "Безопасные и качественные автомобильные дороги", всего</t>
  </si>
  <si>
    <t>ВСЕГО по городу Мурманску</t>
  </si>
  <si>
    <t>Местный бюджет</t>
  </si>
  <si>
    <t>Областной  (федеральный) бюджет</t>
  </si>
  <si>
    <t>Комитет по культуре</t>
  </si>
  <si>
    <t>Комитет по развитию городского хозяйства</t>
  </si>
  <si>
    <t>Комитет по строительству</t>
  </si>
  <si>
    <t>Главный распорядитель 
средств бюджета</t>
  </si>
  <si>
    <t>Перечень региональных проектов, 
направленных на реализацию национальных проектов</t>
  </si>
  <si>
    <t>Региональный проект "Формирование комфортной городской среды"</t>
  </si>
  <si>
    <t>Региональный проект "Дорожная сеть"</t>
  </si>
  <si>
    <t>A1</t>
  </si>
  <si>
    <t>P5</t>
  </si>
  <si>
    <t>R1</t>
  </si>
  <si>
    <t>Региональный проект "Обеспечение устойчивого сокращения непригодного для проживания жилищного фонда"</t>
  </si>
  <si>
    <t>Региональный проект "Жилье"</t>
  </si>
  <si>
    <t>Комитет градостроительства и территориального развития</t>
  </si>
  <si>
    <t>Комитет имущественных отношений</t>
  </si>
  <si>
    <t>Региональный проект "Культурная среда"</t>
  </si>
  <si>
    <t>P2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</si>
  <si>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</si>
  <si>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E1</t>
  </si>
  <si>
    <t>Национальный проект "Образование", всего</t>
  </si>
  <si>
    <t>Региональный проект "Современная школа"</t>
  </si>
  <si>
    <t>руб.</t>
  </si>
  <si>
    <t>2021 год</t>
  </si>
  <si>
    <t>A3</t>
  </si>
  <si>
    <t>Региональный проект "Цифровая культура"</t>
  </si>
  <si>
    <t>Национальный проект "Экология", всего</t>
  </si>
  <si>
    <t>Региональный проект "Чистая страна"</t>
  </si>
  <si>
    <t>G1</t>
  </si>
  <si>
    <t>F1</t>
  </si>
  <si>
    <t>F2</t>
  </si>
  <si>
    <t>F3</t>
  </si>
  <si>
    <t>Региональный проект "Спорт - норма жизни"</t>
  </si>
  <si>
    <t>Плановые назначения</t>
  </si>
  <si>
    <t>Исполнение</t>
  </si>
  <si>
    <t>Информация о расходах бюджета города Мурманска,
направленных на реализацию национальных проектов в 2021 году</t>
  </si>
  <si>
    <t>*</t>
  </si>
  <si>
    <r>
      <rPr>
        <b/>
        <sz val="12"/>
        <color theme="1"/>
        <rFont val="Times New Roman"/>
        <family val="1"/>
        <charset val="204"/>
      </rPr>
      <t>*</t>
    </r>
    <r>
      <rPr>
        <sz val="12"/>
        <color theme="1"/>
        <rFont val="Times New Roman"/>
        <family val="1"/>
        <charset val="204"/>
      </rPr>
      <t xml:space="preserve"> В том числе 9 847 553,29 руб. -  расходы бюджета города Мурманска по мероприятиям, направленным на достижение целей, задач, показателей национальных проектов, осуществляемые в рамках муниципальной программы города Мурманска "Формирование современной городской среды на территории муниципального образования город Мурманск" без присвоения уникального кода бюджетной классификации, как к расходам на реализацию национальных проектов</t>
    </r>
  </si>
  <si>
    <t>по состоянию на 01.01.2022</t>
  </si>
  <si>
    <t>Приложение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</si>
</sst>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textRotation="255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2" fillId="0" borderId="0" xfId="0" applyNumberFormat="1" applyFont="1"/>
    <xf numFmtId="0" fontId="2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9" fillId="0" borderId="8" xfId="0" applyFont="1" applyBorder="1" applyAlignment="1">
      <alignment vertical="center"/>
    </xf>
    <xf numFmtId="3" fontId="1" fillId="0" borderId="0" xfId="0" applyNumberFormat="1" applyFont="1"/>
    <xf numFmtId="0" fontId="2" fillId="0" borderId="1" xfId="0" applyFont="1" applyFill="1" applyBorder="1" applyAlignment="1">
      <alignment horizontal="left" vertical="top"/>
    </xf>
    <xf numFmtId="164" fontId="2" fillId="0" borderId="7" xfId="0" applyNumberFormat="1" applyFont="1" applyFill="1" applyBorder="1" applyAlignment="1">
      <alignment horizontal="center" vertical="top"/>
    </xf>
    <xf numFmtId="4" fontId="2" fillId="0" borderId="5" xfId="0" applyNumberFormat="1" applyFont="1" applyFill="1" applyBorder="1" applyAlignment="1">
      <alignment horizontal="right" vertical="top"/>
    </xf>
    <xf numFmtId="43" fontId="1" fillId="0" borderId="0" xfId="1" applyFont="1"/>
    <xf numFmtId="4" fontId="1" fillId="0" borderId="0" xfId="0" applyNumberFormat="1" applyFont="1"/>
    <xf numFmtId="0" fontId="9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right" vertical="top"/>
    </xf>
    <xf numFmtId="4" fontId="2" fillId="0" borderId="7" xfId="0" applyNumberFormat="1" applyFont="1" applyFill="1" applyBorder="1" applyAlignment="1">
      <alignment horizontal="right" vertical="top"/>
    </xf>
    <xf numFmtId="4" fontId="1" fillId="2" borderId="5" xfId="0" applyNumberFormat="1" applyFont="1" applyFill="1" applyBorder="1" applyAlignment="1">
      <alignment horizontal="right" vertical="top"/>
    </xf>
    <xf numFmtId="4" fontId="1" fillId="2" borderId="7" xfId="0" applyNumberFormat="1" applyFont="1" applyFill="1" applyBorder="1" applyAlignment="1">
      <alignment horizontal="right" vertical="top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view="pageBreakPreview" zoomScale="85" zoomScaleNormal="85" zoomScaleSheetLayoutView="85" zoomScalePageLayoutView="70" workbookViewId="0">
      <selection activeCell="A3" sqref="A3:N3"/>
    </sheetView>
  </sheetViews>
  <sheetFormatPr defaultColWidth="9.140625" defaultRowHeight="15.75" x14ac:dyDescent="0.25"/>
  <cols>
    <col min="1" max="1" width="4.42578125" style="3" customWidth="1"/>
    <col min="2" max="2" width="59" style="2" customWidth="1"/>
    <col min="3" max="3" width="4.85546875" style="2" customWidth="1"/>
    <col min="4" max="4" width="25.28515625" style="2" customWidth="1"/>
    <col min="5" max="5" width="18" style="2" customWidth="1"/>
    <col min="6" max="6" width="2.140625" style="2" customWidth="1"/>
    <col min="7" max="7" width="18" style="2" customWidth="1"/>
    <col min="8" max="8" width="19.5703125" style="2" customWidth="1"/>
    <col min="9" max="9" width="1.7109375" style="2" customWidth="1"/>
    <col min="10" max="10" width="17" style="2" customWidth="1"/>
    <col min="11" max="11" width="18.42578125" style="2" customWidth="1"/>
    <col min="12" max="12" width="17.85546875" style="2" customWidth="1"/>
    <col min="13" max="14" width="17" style="2" customWidth="1"/>
    <col min="15" max="15" width="15.140625" style="2" bestFit="1" customWidth="1"/>
    <col min="16" max="16" width="21.7109375" style="2" customWidth="1"/>
    <col min="17" max="17" width="9.140625" style="2"/>
    <col min="18" max="18" width="17.140625" style="2" bestFit="1" customWidth="1"/>
    <col min="19" max="16384" width="9.140625" style="2"/>
  </cols>
  <sheetData>
    <row r="1" spans="1:18" ht="34.15" customHeight="1" x14ac:dyDescent="0.25">
      <c r="M1" s="36" t="s">
        <v>49</v>
      </c>
      <c r="N1" s="36"/>
    </row>
    <row r="2" spans="1:18" ht="38.25" customHeight="1" x14ac:dyDescent="0.3">
      <c r="A2" s="37" t="s">
        <v>45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8" ht="18.75" x14ac:dyDescent="0.3">
      <c r="A3" s="47" t="s">
        <v>48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4" spans="1:18" x14ac:dyDescent="0.25">
      <c r="E4" s="23"/>
      <c r="F4" s="23"/>
      <c r="N4" s="4" t="s">
        <v>32</v>
      </c>
    </row>
    <row r="5" spans="1:18" ht="21" customHeight="1" x14ac:dyDescent="0.25">
      <c r="A5" s="44" t="s">
        <v>2</v>
      </c>
      <c r="B5" s="48" t="s">
        <v>16</v>
      </c>
      <c r="C5" s="51"/>
      <c r="D5" s="48" t="s">
        <v>15</v>
      </c>
      <c r="E5" s="54" t="s">
        <v>33</v>
      </c>
      <c r="F5" s="55"/>
      <c r="G5" s="55"/>
      <c r="H5" s="55"/>
      <c r="I5" s="55"/>
      <c r="J5" s="55"/>
      <c r="K5" s="55"/>
      <c r="L5" s="55"/>
      <c r="M5" s="55"/>
      <c r="N5" s="56"/>
    </row>
    <row r="6" spans="1:18" ht="21" customHeight="1" x14ac:dyDescent="0.25">
      <c r="A6" s="45"/>
      <c r="B6" s="49"/>
      <c r="C6" s="52"/>
      <c r="D6" s="49"/>
      <c r="E6" s="54" t="s">
        <v>43</v>
      </c>
      <c r="F6" s="55"/>
      <c r="G6" s="55"/>
      <c r="H6" s="55"/>
      <c r="I6" s="55"/>
      <c r="J6" s="56"/>
      <c r="K6" s="54" t="s">
        <v>44</v>
      </c>
      <c r="L6" s="55"/>
      <c r="M6" s="55"/>
      <c r="N6" s="56"/>
    </row>
    <row r="7" spans="1:18" ht="15.75" customHeight="1" x14ac:dyDescent="0.25">
      <c r="A7" s="45"/>
      <c r="B7" s="49"/>
      <c r="C7" s="52"/>
      <c r="D7" s="49"/>
      <c r="E7" s="61" t="s">
        <v>4</v>
      </c>
      <c r="F7" s="62"/>
      <c r="G7" s="68" t="s">
        <v>3</v>
      </c>
      <c r="H7" s="68"/>
      <c r="I7" s="68"/>
      <c r="J7" s="68"/>
      <c r="K7" s="69" t="s">
        <v>4</v>
      </c>
      <c r="L7" s="68" t="s">
        <v>3</v>
      </c>
      <c r="M7" s="68"/>
      <c r="N7" s="68"/>
    </row>
    <row r="8" spans="1:18" ht="17.25" customHeight="1" x14ac:dyDescent="0.25">
      <c r="A8" s="45"/>
      <c r="B8" s="49"/>
      <c r="C8" s="52"/>
      <c r="D8" s="49"/>
      <c r="E8" s="63"/>
      <c r="F8" s="64"/>
      <c r="G8" s="69" t="s">
        <v>11</v>
      </c>
      <c r="H8" s="68" t="s">
        <v>10</v>
      </c>
      <c r="I8" s="68"/>
      <c r="J8" s="68"/>
      <c r="K8" s="70"/>
      <c r="L8" s="69" t="s">
        <v>11</v>
      </c>
      <c r="M8" s="68" t="s">
        <v>10</v>
      </c>
      <c r="N8" s="68"/>
    </row>
    <row r="9" spans="1:18" ht="38.25" customHeight="1" x14ac:dyDescent="0.25">
      <c r="A9" s="46"/>
      <c r="B9" s="50"/>
      <c r="C9" s="53"/>
      <c r="D9" s="50"/>
      <c r="E9" s="65"/>
      <c r="F9" s="66"/>
      <c r="G9" s="69"/>
      <c r="H9" s="71" t="s">
        <v>0</v>
      </c>
      <c r="I9" s="72"/>
      <c r="J9" s="17" t="s">
        <v>1</v>
      </c>
      <c r="K9" s="70"/>
      <c r="L9" s="69"/>
      <c r="M9" s="16" t="s">
        <v>0</v>
      </c>
      <c r="N9" s="17" t="s">
        <v>1</v>
      </c>
    </row>
    <row r="10" spans="1:18" x14ac:dyDescent="0.25">
      <c r="A10" s="5"/>
      <c r="B10" s="13" t="s">
        <v>9</v>
      </c>
      <c r="C10" s="8"/>
      <c r="D10" s="6"/>
      <c r="E10" s="59">
        <f>G10+H10</f>
        <v>3381699144.0900002</v>
      </c>
      <c r="F10" s="60"/>
      <c r="G10" s="19">
        <f>G11+G15+G17+G22+G24+G27</f>
        <v>2600114207.73</v>
      </c>
      <c r="H10" s="59">
        <f>H11+H15+H17+H22+H24+H27</f>
        <v>781584936.36000001</v>
      </c>
      <c r="I10" s="60"/>
      <c r="J10" s="18">
        <f>J11+J15+J17+J22+J24+J27</f>
        <v>566652760.52999997</v>
      </c>
      <c r="K10" s="19">
        <f>L10+M10</f>
        <v>2689525131.1399999</v>
      </c>
      <c r="L10" s="19">
        <f>L11+L15+L17+L22+L24+L27</f>
        <v>2171897422.7999997</v>
      </c>
      <c r="M10" s="19">
        <f>M11+M15+M17+M22+M24+M27</f>
        <v>517627708.33999997</v>
      </c>
      <c r="N10" s="18">
        <f>N11+N15+N17+N22+N24+N27</f>
        <v>440878358.08999997</v>
      </c>
      <c r="Q10" s="23"/>
      <c r="R10" s="23"/>
    </row>
    <row r="11" spans="1:18" x14ac:dyDescent="0.25">
      <c r="A11" s="11">
        <v>1</v>
      </c>
      <c r="B11" s="7" t="s">
        <v>5</v>
      </c>
      <c r="C11" s="8"/>
      <c r="D11" s="8"/>
      <c r="E11" s="59">
        <f>G11+H11</f>
        <v>109797920.17999999</v>
      </c>
      <c r="F11" s="60"/>
      <c r="G11" s="19">
        <f>SUM(G12:G14)</f>
        <v>74031085.239999995</v>
      </c>
      <c r="H11" s="59">
        <f t="shared" ref="H11:J11" si="0">SUM(H12:H14)</f>
        <v>35766834.939999998</v>
      </c>
      <c r="I11" s="60"/>
      <c r="J11" s="18">
        <f t="shared" si="0"/>
        <v>35766834.939999998</v>
      </c>
      <c r="K11" s="19">
        <f t="shared" ref="K11" si="1">SUM(K12:K14)</f>
        <v>65347027.710000001</v>
      </c>
      <c r="L11" s="19">
        <f t="shared" ref="L11" si="2">SUM(L12:L14)</f>
        <v>50852400.299999997</v>
      </c>
      <c r="M11" s="19">
        <f t="shared" ref="M11:N11" si="3">SUM(M12:M14)</f>
        <v>14494627.41</v>
      </c>
      <c r="N11" s="18">
        <f t="shared" si="3"/>
        <v>14494627.41</v>
      </c>
      <c r="Q11" s="23"/>
      <c r="R11" s="23"/>
    </row>
    <row r="12" spans="1:18" ht="18.75" customHeight="1" x14ac:dyDescent="0.25">
      <c r="A12" s="42"/>
      <c r="B12" s="38" t="s">
        <v>26</v>
      </c>
      <c r="C12" s="40" t="s">
        <v>19</v>
      </c>
      <c r="D12" s="10" t="s">
        <v>12</v>
      </c>
      <c r="E12" s="57">
        <f>G12+H12</f>
        <v>11145669.880000001</v>
      </c>
      <c r="F12" s="58"/>
      <c r="G12" s="21">
        <v>5572834.9400000004</v>
      </c>
      <c r="H12" s="57">
        <v>5572834.9400000004</v>
      </c>
      <c r="I12" s="58"/>
      <c r="J12" s="22">
        <v>5572834.9400000004</v>
      </c>
      <c r="K12" s="21">
        <f>L12+M12</f>
        <v>11145669.880000001</v>
      </c>
      <c r="L12" s="21">
        <v>5572834.9400000004</v>
      </c>
      <c r="M12" s="21">
        <v>5572834.9400000004</v>
      </c>
      <c r="N12" s="22">
        <v>5572834.9400000004</v>
      </c>
      <c r="Q12" s="23"/>
      <c r="R12" s="23"/>
    </row>
    <row r="13" spans="1:18" ht="18.75" customHeight="1" x14ac:dyDescent="0.25">
      <c r="A13" s="43"/>
      <c r="B13" s="39"/>
      <c r="C13" s="41"/>
      <c r="D13" s="10" t="s">
        <v>14</v>
      </c>
      <c r="E13" s="57">
        <f>G13+H13</f>
        <v>96152250.299999997</v>
      </c>
      <c r="F13" s="58"/>
      <c r="G13" s="21">
        <v>65958250.299999997</v>
      </c>
      <c r="H13" s="57">
        <f>30194000</f>
        <v>30194000</v>
      </c>
      <c r="I13" s="58"/>
      <c r="J13" s="22">
        <v>30194000</v>
      </c>
      <c r="K13" s="21">
        <f>L13+M13</f>
        <v>51701357.829999998</v>
      </c>
      <c r="L13" s="21">
        <v>42779565.359999999</v>
      </c>
      <c r="M13" s="21">
        <v>8921792.4700000007</v>
      </c>
      <c r="N13" s="22">
        <v>8921792.4700000007</v>
      </c>
      <c r="Q13" s="23"/>
      <c r="R13" s="23"/>
    </row>
    <row r="14" spans="1:18" ht="18.75" customHeight="1" x14ac:dyDescent="0.25">
      <c r="A14" s="25"/>
      <c r="B14" s="26" t="s">
        <v>35</v>
      </c>
      <c r="C14" s="27" t="s">
        <v>34</v>
      </c>
      <c r="D14" s="10" t="s">
        <v>12</v>
      </c>
      <c r="E14" s="57">
        <f>G14+H14</f>
        <v>2500000</v>
      </c>
      <c r="F14" s="58"/>
      <c r="G14" s="21">
        <v>2500000</v>
      </c>
      <c r="H14" s="57"/>
      <c r="I14" s="58"/>
      <c r="J14" s="22"/>
      <c r="K14" s="21">
        <f>L14+M14</f>
        <v>2500000</v>
      </c>
      <c r="L14" s="21">
        <v>2500000</v>
      </c>
      <c r="M14" s="21"/>
      <c r="N14" s="22"/>
      <c r="Q14" s="23"/>
      <c r="R14" s="23"/>
    </row>
    <row r="15" spans="1:18" x14ac:dyDescent="0.25">
      <c r="A15" s="11">
        <v>2</v>
      </c>
      <c r="B15" s="7" t="s">
        <v>30</v>
      </c>
      <c r="C15" s="8"/>
      <c r="D15" s="8"/>
      <c r="E15" s="59">
        <f t="shared" ref="E15" si="4">G15+H15</f>
        <v>381988173.40999997</v>
      </c>
      <c r="F15" s="60"/>
      <c r="G15" s="19">
        <f t="shared" ref="G15:N15" si="5">SUM(G16:G16)</f>
        <v>226674818.46000001</v>
      </c>
      <c r="H15" s="59">
        <f t="shared" si="5"/>
        <v>155313354.94999999</v>
      </c>
      <c r="I15" s="60"/>
      <c r="J15" s="18">
        <f t="shared" si="5"/>
        <v>87793218.460000008</v>
      </c>
      <c r="K15" s="19">
        <f>SUM(K16:K16)</f>
        <v>20820835.649999999</v>
      </c>
      <c r="L15" s="19">
        <f t="shared" si="5"/>
        <v>0</v>
      </c>
      <c r="M15" s="19">
        <f t="shared" si="5"/>
        <v>20820835.649999999</v>
      </c>
      <c r="N15" s="18">
        <f t="shared" si="5"/>
        <v>0</v>
      </c>
      <c r="Q15" s="23"/>
      <c r="R15" s="23"/>
    </row>
    <row r="16" spans="1:18" ht="31.7" customHeight="1" x14ac:dyDescent="0.25">
      <c r="A16" s="14"/>
      <c r="B16" s="15" t="s">
        <v>31</v>
      </c>
      <c r="C16" s="27" t="s">
        <v>29</v>
      </c>
      <c r="D16" s="20" t="s">
        <v>14</v>
      </c>
      <c r="E16" s="57">
        <f>G16+H16</f>
        <v>381988173.40999997</v>
      </c>
      <c r="F16" s="58"/>
      <c r="G16" s="21">
        <v>226674818.46000001</v>
      </c>
      <c r="H16" s="57">
        <v>155313354.94999999</v>
      </c>
      <c r="I16" s="58"/>
      <c r="J16" s="22">
        <f>28363135.75+59430082.71</f>
        <v>87793218.460000008</v>
      </c>
      <c r="K16" s="21">
        <f>L16+M16</f>
        <v>20820835.649999999</v>
      </c>
      <c r="L16" s="21"/>
      <c r="M16" s="21">
        <v>20820835.649999999</v>
      </c>
      <c r="N16" s="22"/>
      <c r="Q16" s="23"/>
      <c r="R16" s="23"/>
    </row>
    <row r="17" spans="1:18" ht="31.7" customHeight="1" x14ac:dyDescent="0.25">
      <c r="A17" s="11">
        <v>3</v>
      </c>
      <c r="B17" s="12" t="s">
        <v>6</v>
      </c>
      <c r="C17" s="8"/>
      <c r="D17" s="8"/>
      <c r="E17" s="59">
        <f>G17+H17</f>
        <v>720362842.64999998</v>
      </c>
      <c r="F17" s="60"/>
      <c r="G17" s="19">
        <f>SUM(G18:G21)</f>
        <v>530593899.88</v>
      </c>
      <c r="H17" s="59">
        <f>SUM(H18:H21)</f>
        <v>189768942.76999998</v>
      </c>
      <c r="I17" s="60"/>
      <c r="J17" s="18">
        <f>SUM(J18:J21)</f>
        <v>172102553.47999999</v>
      </c>
      <c r="K17" s="19">
        <f t="shared" ref="K17:N17" si="6">SUM(K18:K21)</f>
        <v>526374298.07999992</v>
      </c>
      <c r="L17" s="19">
        <f t="shared" si="6"/>
        <v>352918288.64999998</v>
      </c>
      <c r="M17" s="19">
        <f t="shared" si="6"/>
        <v>173456009.43000001</v>
      </c>
      <c r="N17" s="18">
        <f t="shared" si="6"/>
        <v>155789620.13999999</v>
      </c>
      <c r="Q17" s="23"/>
      <c r="R17" s="23"/>
    </row>
    <row r="18" spans="1:18" ht="31.7" customHeight="1" x14ac:dyDescent="0.25">
      <c r="A18" s="14"/>
      <c r="B18" s="15" t="s">
        <v>23</v>
      </c>
      <c r="C18" s="27" t="s">
        <v>39</v>
      </c>
      <c r="D18" s="9" t="s">
        <v>24</v>
      </c>
      <c r="E18" s="57">
        <f>G18+H18</f>
        <v>23991975.460000001</v>
      </c>
      <c r="F18" s="58"/>
      <c r="G18" s="21">
        <v>11995987.73</v>
      </c>
      <c r="H18" s="57">
        <v>11995987.73</v>
      </c>
      <c r="I18" s="58"/>
      <c r="J18" s="22">
        <v>11995987.73</v>
      </c>
      <c r="K18" s="21">
        <f t="shared" ref="K18:K23" si="7">L18+M18</f>
        <v>23991975.460000001</v>
      </c>
      <c r="L18" s="21">
        <v>11995987.73</v>
      </c>
      <c r="M18" s="21">
        <v>11995987.73</v>
      </c>
      <c r="N18" s="22">
        <v>11995987.73</v>
      </c>
      <c r="Q18" s="23"/>
      <c r="R18" s="23"/>
    </row>
    <row r="19" spans="1:18" s="1" customFormat="1" ht="28.5" customHeight="1" x14ac:dyDescent="0.25">
      <c r="A19" s="42"/>
      <c r="B19" s="38" t="s">
        <v>17</v>
      </c>
      <c r="C19" s="40" t="s">
        <v>40</v>
      </c>
      <c r="D19" s="9" t="s">
        <v>13</v>
      </c>
      <c r="E19" s="33">
        <f>G19+H19</f>
        <v>239607878.88999999</v>
      </c>
      <c r="F19" s="32" t="s">
        <v>46</v>
      </c>
      <c r="G19" s="21">
        <v>114880162.8</v>
      </c>
      <c r="H19" s="33">
        <f>114880162.8+9847553.29</f>
        <v>124727716.09</v>
      </c>
      <c r="I19" s="32" t="s">
        <v>46</v>
      </c>
      <c r="J19" s="22">
        <v>114880162.8</v>
      </c>
      <c r="K19" s="21">
        <f t="shared" si="7"/>
        <v>214888436.71999997</v>
      </c>
      <c r="L19" s="21">
        <v>102520441.70999999</v>
      </c>
      <c r="M19" s="21">
        <f>102520441.72+9847553.29</f>
        <v>112367995.00999999</v>
      </c>
      <c r="N19" s="22">
        <v>102520441.72</v>
      </c>
      <c r="O19" s="2"/>
      <c r="P19" s="34"/>
      <c r="Q19" s="23"/>
      <c r="R19" s="23"/>
    </row>
    <row r="20" spans="1:18" s="1" customFormat="1" ht="28.5" customHeight="1" x14ac:dyDescent="0.25">
      <c r="A20" s="43"/>
      <c r="B20" s="39"/>
      <c r="C20" s="41"/>
      <c r="D20" s="9" t="s">
        <v>12</v>
      </c>
      <c r="E20" s="57">
        <f t="shared" ref="E20:E28" si="8">G20+H20</f>
        <v>124736456</v>
      </c>
      <c r="F20" s="58"/>
      <c r="G20" s="21">
        <v>84000000</v>
      </c>
      <c r="H20" s="57">
        <v>40736456</v>
      </c>
      <c r="I20" s="58"/>
      <c r="J20" s="22">
        <v>32917620</v>
      </c>
      <c r="K20" s="21">
        <f t="shared" si="7"/>
        <v>124736456</v>
      </c>
      <c r="L20" s="21">
        <v>84000000</v>
      </c>
      <c r="M20" s="21">
        <v>40736456</v>
      </c>
      <c r="N20" s="22">
        <v>32917620</v>
      </c>
      <c r="O20" s="2"/>
      <c r="P20" s="2"/>
      <c r="Q20" s="23"/>
      <c r="R20" s="23"/>
    </row>
    <row r="21" spans="1:18" s="1" customFormat="1" ht="47.25" x14ac:dyDescent="0.25">
      <c r="A21" s="14"/>
      <c r="B21" s="26" t="s">
        <v>22</v>
      </c>
      <c r="C21" s="27" t="s">
        <v>41</v>
      </c>
      <c r="D21" s="9" t="s">
        <v>25</v>
      </c>
      <c r="E21" s="57">
        <f t="shared" si="8"/>
        <v>332026532.30000001</v>
      </c>
      <c r="F21" s="58"/>
      <c r="G21" s="21">
        <v>319717749.35000002</v>
      </c>
      <c r="H21" s="57">
        <v>12308782.949999999</v>
      </c>
      <c r="I21" s="58"/>
      <c r="J21" s="22">
        <f>12308782.95</f>
        <v>12308782.949999999</v>
      </c>
      <c r="K21" s="21">
        <f t="shared" si="7"/>
        <v>162757429.90000001</v>
      </c>
      <c r="L21" s="21">
        <v>154401859.21000001</v>
      </c>
      <c r="M21" s="21">
        <v>8355570.6900000004</v>
      </c>
      <c r="N21" s="21">
        <v>8355570.6900000004</v>
      </c>
      <c r="O21" s="30"/>
      <c r="Q21" s="23"/>
      <c r="R21" s="23"/>
    </row>
    <row r="22" spans="1:18" s="1" customFormat="1" x14ac:dyDescent="0.25">
      <c r="A22" s="11">
        <v>4</v>
      </c>
      <c r="B22" s="12" t="s">
        <v>36</v>
      </c>
      <c r="C22" s="8"/>
      <c r="D22" s="8"/>
      <c r="E22" s="59">
        <f t="shared" si="8"/>
        <v>1156189590</v>
      </c>
      <c r="F22" s="60"/>
      <c r="G22" s="19">
        <f>SUM(G23)</f>
        <v>1058954042.9</v>
      </c>
      <c r="H22" s="59">
        <f t="shared" ref="H22:N22" si="9">SUM(H23)</f>
        <v>97235547.099999994</v>
      </c>
      <c r="I22" s="60"/>
      <c r="J22" s="19">
        <f t="shared" si="9"/>
        <v>97235547.099999994</v>
      </c>
      <c r="K22" s="19">
        <f t="shared" si="7"/>
        <v>1156189590</v>
      </c>
      <c r="L22" s="19">
        <f t="shared" si="9"/>
        <v>1058954042.9</v>
      </c>
      <c r="M22" s="19">
        <f t="shared" si="9"/>
        <v>97235547.099999994</v>
      </c>
      <c r="N22" s="19">
        <f t="shared" si="9"/>
        <v>97235547.099999994</v>
      </c>
      <c r="Q22" s="23"/>
      <c r="R22" s="23"/>
    </row>
    <row r="23" spans="1:18" s="1" customFormat="1" ht="27" customHeight="1" x14ac:dyDescent="0.25">
      <c r="A23" s="25"/>
      <c r="B23" s="26" t="s">
        <v>37</v>
      </c>
      <c r="C23" s="27" t="s">
        <v>38</v>
      </c>
      <c r="D23" s="9" t="s">
        <v>13</v>
      </c>
      <c r="E23" s="57">
        <f t="shared" si="8"/>
        <v>1156189590</v>
      </c>
      <c r="F23" s="58"/>
      <c r="G23" s="21">
        <v>1058954042.9</v>
      </c>
      <c r="H23" s="57">
        <v>97235547.099999994</v>
      </c>
      <c r="I23" s="58"/>
      <c r="J23" s="22">
        <v>97235547.099999994</v>
      </c>
      <c r="K23" s="21">
        <f t="shared" si="7"/>
        <v>1156189590</v>
      </c>
      <c r="L23" s="21">
        <v>1058954042.9</v>
      </c>
      <c r="M23" s="21">
        <v>97235547.099999994</v>
      </c>
      <c r="N23" s="22">
        <v>97235547.099999994</v>
      </c>
      <c r="O23" s="2"/>
      <c r="P23" s="2"/>
      <c r="Q23" s="23"/>
      <c r="R23" s="23"/>
    </row>
    <row r="24" spans="1:18" ht="20.25" customHeight="1" x14ac:dyDescent="0.25">
      <c r="A24" s="11">
        <v>5</v>
      </c>
      <c r="B24" s="12" t="s">
        <v>7</v>
      </c>
      <c r="C24" s="8"/>
      <c r="D24" s="8"/>
      <c r="E24" s="59">
        <f t="shared" si="8"/>
        <v>538149282.54999995</v>
      </c>
      <c r="F24" s="60"/>
      <c r="G24" s="19">
        <f t="shared" ref="G24:N24" si="10">SUM(G25:G26)</f>
        <v>287450285.43000001</v>
      </c>
      <c r="H24" s="59">
        <f t="shared" si="10"/>
        <v>250698997.12</v>
      </c>
      <c r="I24" s="60"/>
      <c r="J24" s="18">
        <f t="shared" si="10"/>
        <v>120953347.07000001</v>
      </c>
      <c r="K24" s="19">
        <f>SUM(K25:K26)</f>
        <v>445956993.63</v>
      </c>
      <c r="L24" s="19">
        <f>SUM(L25:L26)</f>
        <v>287095903.32999998</v>
      </c>
      <c r="M24" s="19">
        <f t="shared" si="10"/>
        <v>158861090.29999998</v>
      </c>
      <c r="N24" s="18">
        <f t="shared" si="10"/>
        <v>120598964.98999999</v>
      </c>
      <c r="Q24" s="23"/>
      <c r="R24" s="23"/>
    </row>
    <row r="25" spans="1:18" s="1" customFormat="1" ht="47.25" x14ac:dyDescent="0.25">
      <c r="A25" s="14"/>
      <c r="B25" s="24" t="s">
        <v>28</v>
      </c>
      <c r="C25" s="27" t="s">
        <v>27</v>
      </c>
      <c r="D25" s="10" t="s">
        <v>14</v>
      </c>
      <c r="E25" s="57">
        <f>G25+H25</f>
        <v>527642236.45000005</v>
      </c>
      <c r="F25" s="58"/>
      <c r="G25" s="21">
        <v>287450285.43000001</v>
      </c>
      <c r="H25" s="57">
        <v>240191951.02000001</v>
      </c>
      <c r="I25" s="58"/>
      <c r="J25" s="22">
        <f>71273083.76+49680263.31</f>
        <v>120953347.07000001</v>
      </c>
      <c r="K25" s="21">
        <f>L25+M25</f>
        <v>435449947.52999997</v>
      </c>
      <c r="L25" s="21">
        <v>287095903.32999998</v>
      </c>
      <c r="M25" s="21">
        <v>148354044.19999999</v>
      </c>
      <c r="N25" s="21">
        <v>120598964.98999999</v>
      </c>
      <c r="P25" s="35"/>
      <c r="Q25" s="23"/>
      <c r="R25" s="23"/>
    </row>
    <row r="26" spans="1:18" ht="31.7" customHeight="1" x14ac:dyDescent="0.25">
      <c r="A26" s="14"/>
      <c r="B26" s="26" t="s">
        <v>42</v>
      </c>
      <c r="C26" s="27" t="s">
        <v>20</v>
      </c>
      <c r="D26" s="10" t="s">
        <v>14</v>
      </c>
      <c r="E26" s="57">
        <f t="shared" si="8"/>
        <v>10507046.1</v>
      </c>
      <c r="F26" s="58"/>
      <c r="G26" s="21"/>
      <c r="H26" s="57">
        <v>10507046.1</v>
      </c>
      <c r="I26" s="58"/>
      <c r="J26" s="22"/>
      <c r="K26" s="21">
        <v>10507046.1</v>
      </c>
      <c r="L26" s="21"/>
      <c r="M26" s="21">
        <v>10507046.1</v>
      </c>
      <c r="N26" s="22"/>
      <c r="Q26" s="23"/>
      <c r="R26" s="23"/>
    </row>
    <row r="27" spans="1:18" ht="31.5" x14ac:dyDescent="0.25">
      <c r="A27" s="11">
        <v>6</v>
      </c>
      <c r="B27" s="12" t="s">
        <v>8</v>
      </c>
      <c r="C27" s="8"/>
      <c r="D27" s="8"/>
      <c r="E27" s="59">
        <f t="shared" si="8"/>
        <v>475211335.30000001</v>
      </c>
      <c r="F27" s="60"/>
      <c r="G27" s="19">
        <f t="shared" ref="G27:N27" si="11">SUM(G28:G28)</f>
        <v>422410075.81999999</v>
      </c>
      <c r="H27" s="59">
        <f t="shared" si="11"/>
        <v>52801259.479999997</v>
      </c>
      <c r="I27" s="60"/>
      <c r="J27" s="18">
        <f t="shared" si="11"/>
        <v>52801259.479999997</v>
      </c>
      <c r="K27" s="19">
        <f>SUM(K28:K28)</f>
        <v>474836386.06999999</v>
      </c>
      <c r="L27" s="19">
        <f t="shared" si="11"/>
        <v>422076787.62</v>
      </c>
      <c r="M27" s="19">
        <f t="shared" si="11"/>
        <v>52759598.450000003</v>
      </c>
      <c r="N27" s="18">
        <f t="shared" si="11"/>
        <v>52759598.450000003</v>
      </c>
      <c r="Q27" s="23"/>
      <c r="R27" s="23"/>
    </row>
    <row r="28" spans="1:18" ht="45" customHeight="1" x14ac:dyDescent="0.25">
      <c r="A28" s="14"/>
      <c r="B28" s="31" t="s">
        <v>18</v>
      </c>
      <c r="C28" s="28" t="s">
        <v>21</v>
      </c>
      <c r="D28" s="20" t="s">
        <v>13</v>
      </c>
      <c r="E28" s="57">
        <f t="shared" si="8"/>
        <v>475211335.30000001</v>
      </c>
      <c r="F28" s="58"/>
      <c r="G28" s="21">
        <v>422410075.81999999</v>
      </c>
      <c r="H28" s="57">
        <v>52801259.479999997</v>
      </c>
      <c r="I28" s="58"/>
      <c r="J28" s="21">
        <v>52801259.479999997</v>
      </c>
      <c r="K28" s="21">
        <f>L28+M28</f>
        <v>474836386.06999999</v>
      </c>
      <c r="L28" s="21">
        <v>422076787.62</v>
      </c>
      <c r="M28" s="21">
        <v>52759598.450000003</v>
      </c>
      <c r="N28" s="21">
        <v>52759598.450000003</v>
      </c>
      <c r="Q28" s="23"/>
      <c r="R28" s="23"/>
    </row>
    <row r="29" spans="1:18" ht="21" customHeight="1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1:18" ht="55.5" customHeight="1" x14ac:dyDescent="0.25">
      <c r="A30" s="67" t="s">
        <v>47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</row>
  </sheetData>
  <mergeCells count="62">
    <mergeCell ref="E12:F12"/>
    <mergeCell ref="E13:F13"/>
    <mergeCell ref="E14:F14"/>
    <mergeCell ref="E15:F15"/>
    <mergeCell ref="E24:F24"/>
    <mergeCell ref="E21:F21"/>
    <mergeCell ref="E23:F23"/>
    <mergeCell ref="H13:I13"/>
    <mergeCell ref="H14:I14"/>
    <mergeCell ref="H20:I20"/>
    <mergeCell ref="H21:I21"/>
    <mergeCell ref="E16:F16"/>
    <mergeCell ref="E20:F20"/>
    <mergeCell ref="E17:F17"/>
    <mergeCell ref="E28:F28"/>
    <mergeCell ref="M8:N8"/>
    <mergeCell ref="G8:G9"/>
    <mergeCell ref="H8:J8"/>
    <mergeCell ref="G7:J7"/>
    <mergeCell ref="K7:K9"/>
    <mergeCell ref="L7:N7"/>
    <mergeCell ref="H9:I9"/>
    <mergeCell ref="H22:I22"/>
    <mergeCell ref="E22:F22"/>
    <mergeCell ref="H10:I10"/>
    <mergeCell ref="H11:I11"/>
    <mergeCell ref="L8:L9"/>
    <mergeCell ref="H17:I17"/>
    <mergeCell ref="H15:I15"/>
    <mergeCell ref="H16:I16"/>
    <mergeCell ref="E7:F9"/>
    <mergeCell ref="C19:C20"/>
    <mergeCell ref="B19:B20"/>
    <mergeCell ref="A19:A20"/>
    <mergeCell ref="A30:N30"/>
    <mergeCell ref="H18:I18"/>
    <mergeCell ref="H25:I25"/>
    <mergeCell ref="H23:I23"/>
    <mergeCell ref="H24:I24"/>
    <mergeCell ref="H26:I26"/>
    <mergeCell ref="H28:I28"/>
    <mergeCell ref="H27:I27"/>
    <mergeCell ref="E18:F18"/>
    <mergeCell ref="E25:F25"/>
    <mergeCell ref="E26:F26"/>
    <mergeCell ref="E27:F27"/>
    <mergeCell ref="M1:N1"/>
    <mergeCell ref="A2:N2"/>
    <mergeCell ref="B12:B13"/>
    <mergeCell ref="C12:C13"/>
    <mergeCell ref="A12:A13"/>
    <mergeCell ref="A5:A9"/>
    <mergeCell ref="A3:N3"/>
    <mergeCell ref="B5:B9"/>
    <mergeCell ref="D5:D9"/>
    <mergeCell ref="C5:C9"/>
    <mergeCell ref="K6:N6"/>
    <mergeCell ref="E5:N5"/>
    <mergeCell ref="E6:J6"/>
    <mergeCell ref="H12:I12"/>
    <mergeCell ref="E10:F10"/>
    <mergeCell ref="E11:F11"/>
  </mergeCells>
  <pageMargins left="0.15748031496062992" right="0.19685039370078741" top="0.64" bottom="0.34" header="0.15748031496062992" footer="0.2"/>
  <pageSetup paperSize="9" scale="60" firstPageNumber="2" fitToWidth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</vt:lpstr>
      <vt:lpstr>'21'!Заголовки_для_печати</vt:lpstr>
      <vt:lpstr>'21'!Область_печати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BolotskihIP</dc:creator>
  <cp:lastModifiedBy>Антоновский Никита Николаевич</cp:lastModifiedBy>
  <cp:lastPrinted>2022-01-28T08:36:26Z</cp:lastPrinted>
  <dcterms:created xsi:type="dcterms:W3CDTF">2019-04-08T09:23:38Z</dcterms:created>
  <dcterms:modified xsi:type="dcterms:W3CDTF">2022-01-28T09:29:47Z</dcterms:modified>
</cp:coreProperties>
</file>